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\Documents\patportatile\KOINE ACADEMY MATERIALE\03 INCONTRI SETTIMANALI\2025_07_08 NO\"/>
    </mc:Choice>
  </mc:AlternateContent>
  <xr:revisionPtr revIDLastSave="0" documentId="13_ncr:1_{A340508B-399E-42DA-8D62-918FA24DD332}" xr6:coauthVersionLast="47" xr6:coauthVersionMax="47" xr10:uidLastSave="{00000000-0000-0000-0000-000000000000}"/>
  <bookViews>
    <workbookView xWindow="924" yWindow="540" windowWidth="19692" windowHeight="13680" activeTab="1" xr2:uid="{5F44AB28-82F3-46E1-9624-D3C24FEE45B6}"/>
  </bookViews>
  <sheets>
    <sheet name="Foglio1" sheetId="1" r:id="rId1"/>
    <sheet name="Foglio1 (2)" sheetId="2" r:id="rId2"/>
  </sheets>
  <definedNames>
    <definedName name="_xlnm.Print_Area" localSheetId="0">Foglio1!$A$19:$D$38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C42" i="2"/>
  <c r="D23" i="1"/>
  <c r="D25" i="1"/>
  <c r="C30" i="2" l="1"/>
  <c r="E28" i="2"/>
  <c r="E20" i="2"/>
  <c r="C16" i="1"/>
  <c r="D5" i="1"/>
  <c r="C22" i="2"/>
  <c r="E25" i="2"/>
  <c r="E30" i="2" l="1"/>
  <c r="E27" i="2"/>
  <c r="E26" i="2"/>
  <c r="E19" i="2"/>
  <c r="E18" i="2"/>
  <c r="F36" i="2" s="1"/>
  <c r="E17" i="2"/>
  <c r="E15" i="2"/>
  <c r="E22" i="2"/>
  <c r="E16" i="2"/>
  <c r="D5" i="2"/>
  <c r="F35" i="2" l="1"/>
  <c r="G17" i="2"/>
  <c r="C31" i="1"/>
  <c r="C14" i="1"/>
  <c r="D30" i="1"/>
  <c r="C25" i="1" l="1"/>
  <c r="B25" i="1"/>
  <c r="B26" i="1"/>
</calcChain>
</file>

<file path=xl/sharedStrings.xml><?xml version="1.0" encoding="utf-8"?>
<sst xmlns="http://schemas.openxmlformats.org/spreadsheetml/2006/main" count="67" uniqueCount="46">
  <si>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</si>
  <si>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</si>
  <si>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</si>
  <si>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</si>
  <si>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</si>
  <si>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</si>
  <si>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Invoice issued Q1</t>
  </si>
  <si>
    <t>PURCHASE ORDER 31381147</t>
  </si>
  <si>
    <t>Ex F Product training development - Fixe</t>
  </si>
  <si>
    <t>To be invoiced</t>
  </si>
  <si>
    <t>Can we invoice the amount until June?</t>
  </si>
  <si>
    <t>Amount order Q1 and Q2</t>
  </si>
  <si>
    <t>Invoces issued</t>
  </si>
  <si>
    <t>KOINE 014/2025</t>
  </si>
  <si>
    <t>KOINE 012/2025</t>
  </si>
  <si>
    <t>KOINE 013/2025 Jan-March</t>
  </si>
  <si>
    <t>KOINE 015/2025 April</t>
  </si>
  <si>
    <t>Total</t>
  </si>
  <si>
    <t>DAYS</t>
  </si>
  <si>
    <t>DECA</t>
  </si>
  <si>
    <t>LAVINIA CRIVELLARI</t>
  </si>
  <si>
    <t>January</t>
  </si>
  <si>
    <t>February</t>
  </si>
  <si>
    <t>days X 295,18</t>
  </si>
  <si>
    <t>March</t>
  </si>
  <si>
    <t xml:space="preserve"> +4 h straord</t>
  </si>
  <si>
    <t>April</t>
  </si>
  <si>
    <t xml:space="preserve"> +5,5 h straord</t>
  </si>
  <si>
    <t>May</t>
  </si>
  <si>
    <t>STEFANO GENOVESIO</t>
  </si>
  <si>
    <t>days X 363,53</t>
  </si>
  <si>
    <t xml:space="preserve"> +8 h straord</t>
  </si>
  <si>
    <t>KOINE 0XX/2025 May prec</t>
  </si>
  <si>
    <t>KOINE consuntivo/2025 May reale</t>
  </si>
  <si>
    <t>Ciao Ale, scusa se ti disturbo di nuovo. Durante l'ultimo incontro Benoit Presle mi ha confermato che devo fatturare un importo sull'ODA 31381148 (variable costs). 
Mi puoi confermare quale è l'importo esatto benestariato? Inoltre mi ha concesso di fatturare anche l'importo di Euro 71.692,69 sull'ODA 31381148 (fixed costs) che è l'importo fino a giugno detratte le fatture già emesse.  Puoi cofermare? Ti ringrazio tantissimo e sono a disposizione</t>
  </si>
  <si>
    <t xml:space="preserve">di costi fissi abbiamo messo in pagamento 47.557,31
sino a sine anno mancano 190.942,69
ti confermo EM da fare di 71.692,69
su costi variabili invece devi sentire Renzo/Dario
Benoit è in uscita, non so quanto ancora risponda su questi temi
 di costi fissi abbiamo messo in pagamento 47.557,31
sino a sine anno mancano 190.942,69
ti confermo EM da fare di 71.692,69
su costi variabili invece devi sentire Renzo/Dario
Benoit è in uscita, non so quanto ancora risponda su questi temi
 </t>
  </si>
  <si>
    <t xml:space="preserve">BUDGET 2025 - KOINE
VARIABLE COSTS
PO: 31381148
Agency: KOINE
Amount:  246.623,20 €
EM 1001901906
in pagamento a 60 giorni dal 1° Giugno
 </t>
  </si>
  <si>
    <t>KOINE 018/2025</t>
  </si>
  <si>
    <t>June</t>
  </si>
  <si>
    <t xml:space="preserve"> +6 h straord</t>
  </si>
  <si>
    <t xml:space="preserve"> +3 h straord</t>
  </si>
  <si>
    <t>INVOICES ISSUED</t>
  </si>
  <si>
    <t>GOVERNANCE ACCOUNT MANAGEMENT ACTIVITY</t>
  </si>
  <si>
    <t>total invoiced</t>
  </si>
  <si>
    <t>Remaining amount</t>
  </si>
  <si>
    <t>KOINE 019/2025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</si>
</sst>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trike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0" fontId="7" fillId="0" borderId="0" xfId="0" applyFont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4" fontId="7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E400-676E-49BD-B913-1E8434287498}">
  <dimension ref="A2:F40"/>
  <sheetViews>
    <sheetView topLeftCell="A16" zoomScale="86" zoomScaleNormal="86" workbookViewId="0">
      <selection activeCell="F25" sqref="F25"/>
    </sheetView>
  </sheetViews>
  <sheetFormatPr defaultColWidth="8.88671875" defaultRowHeight="15.6" x14ac:dyDescent="0.3"/>
  <cols>
    <col min="1" max="1" width="37.5546875" style="1" customWidth="1"/>
    <col min="2" max="2" width="17.5546875" style="1" customWidth="1"/>
    <col min="3" max="3" width="22.88671875" style="1" customWidth="1"/>
    <col min="4" max="4" width="26.6640625" style="1" customWidth="1"/>
    <col min="5" max="5" width="8.5546875" style="3" customWidth="1"/>
    <col min="6" max="6" width="18.6640625" style="1" customWidth="1"/>
    <col min="7" max="16384" width="8.88671875" style="1"/>
  </cols>
  <sheetData>
    <row r="2" spans="1:4" x14ac:dyDescent="0.3">
      <c r="A2" s="2" t="s">
        <v>0</v>
      </c>
      <c r="C2" s="4" t="s">
        <v>6</v>
      </c>
      <c r="D2" s="4" t="s">
        <v>9</v>
      </c>
    </row>
    <row r="3" spans="1:4" x14ac:dyDescent="0.3">
      <c r="B3" s="3"/>
      <c r="C3" s="4"/>
      <c r="D3" s="4"/>
    </row>
    <row r="4" spans="1:4" ht="5.4" customHeight="1" x14ac:dyDescent="0.3">
      <c r="C4" s="4"/>
      <c r="D4" s="4"/>
    </row>
    <row r="5" spans="1:4" ht="25.95" customHeight="1" x14ac:dyDescent="0.3">
      <c r="A5" s="4" t="s">
        <v>1</v>
      </c>
      <c r="B5" s="3">
        <v>312413</v>
      </c>
      <c r="C5" s="7">
        <v>65289.8</v>
      </c>
      <c r="D5" s="7">
        <f>B5-C5</f>
        <v>247123.20000000001</v>
      </c>
    </row>
    <row r="6" spans="1:4" ht="25.95" customHeight="1" x14ac:dyDescent="0.3">
      <c r="A6" s="4" t="s">
        <v>2</v>
      </c>
      <c r="B6" s="3">
        <v>312413</v>
      </c>
      <c r="C6" s="4"/>
      <c r="D6" s="4"/>
    </row>
    <row r="7" spans="1:4" ht="25.95" customHeight="1" x14ac:dyDescent="0.3">
      <c r="A7" s="4" t="s">
        <v>3</v>
      </c>
      <c r="B7" s="3">
        <v>312412</v>
      </c>
      <c r="C7" s="4"/>
      <c r="D7" s="4"/>
    </row>
    <row r="8" spans="1:4" ht="25.95" customHeight="1" x14ac:dyDescent="0.3">
      <c r="A8" s="4" t="s">
        <v>4</v>
      </c>
      <c r="B8" s="5">
        <v>312412</v>
      </c>
      <c r="C8" s="8"/>
      <c r="D8" s="4"/>
    </row>
    <row r="9" spans="1:4" ht="21" customHeight="1" x14ac:dyDescent="0.3">
      <c r="A9" s="2" t="s">
        <v>5</v>
      </c>
      <c r="B9" s="6">
        <v>1249650</v>
      </c>
      <c r="C9" s="4"/>
      <c r="D9" s="4"/>
    </row>
    <row r="10" spans="1:4" ht="21" customHeight="1" x14ac:dyDescent="0.3">
      <c r="A10" s="2"/>
      <c r="B10" s="6"/>
      <c r="C10" s="4"/>
      <c r="D10" s="4"/>
    </row>
    <row r="11" spans="1:4" ht="21" customHeight="1" x14ac:dyDescent="0.3">
      <c r="A11" s="2" t="s">
        <v>12</v>
      </c>
      <c r="B11" s="6"/>
      <c r="C11" s="4"/>
      <c r="D11" s="4"/>
    </row>
    <row r="12" spans="1:4" ht="25.95" customHeight="1" x14ac:dyDescent="0.3">
      <c r="A12" s="1" t="s">
        <v>14</v>
      </c>
      <c r="C12" s="7">
        <v>4800</v>
      </c>
      <c r="D12" s="4"/>
    </row>
    <row r="13" spans="1:4" ht="25.95" customHeight="1" x14ac:dyDescent="0.3">
      <c r="A13" s="1" t="s">
        <v>13</v>
      </c>
      <c r="C13" s="10">
        <v>60489.8</v>
      </c>
      <c r="D13" s="4"/>
    </row>
    <row r="14" spans="1:4" ht="25.95" customHeight="1" x14ac:dyDescent="0.3">
      <c r="A14" s="1" t="s">
        <v>17</v>
      </c>
      <c r="C14" s="7">
        <f>SUM(C12:C13)</f>
        <v>65289.8</v>
      </c>
      <c r="D14" s="4"/>
    </row>
    <row r="15" spans="1:4" ht="25.95" customHeight="1" x14ac:dyDescent="0.3">
      <c r="A15" s="1" t="s">
        <v>37</v>
      </c>
      <c r="C15" s="10">
        <v>246623.2</v>
      </c>
      <c r="D15" s="4"/>
    </row>
    <row r="16" spans="1:4" ht="25.95" customHeight="1" x14ac:dyDescent="0.3">
      <c r="A16" s="1" t="s">
        <v>17</v>
      </c>
      <c r="C16" s="7">
        <f>C12+C13+C15</f>
        <v>311913</v>
      </c>
      <c r="D16" s="4"/>
    </row>
    <row r="17" spans="1:6" x14ac:dyDescent="0.3">
      <c r="C17" s="4"/>
      <c r="D17" s="4"/>
    </row>
    <row r="18" spans="1:6" x14ac:dyDescent="0.3">
      <c r="C18" s="4"/>
      <c r="D18" s="4"/>
    </row>
    <row r="19" spans="1:6" x14ac:dyDescent="0.3">
      <c r="C19" s="4"/>
      <c r="D19" s="4"/>
    </row>
    <row r="20" spans="1:6" x14ac:dyDescent="0.3">
      <c r="C20" s="4"/>
      <c r="D20" s="4"/>
    </row>
    <row r="21" spans="1:6" x14ac:dyDescent="0.3">
      <c r="A21" s="2" t="s">
        <v>7</v>
      </c>
      <c r="C21" s="4" t="s">
        <v>6</v>
      </c>
      <c r="D21" s="4"/>
    </row>
    <row r="22" spans="1:6" x14ac:dyDescent="0.3">
      <c r="C22" s="4"/>
      <c r="D22" s="4"/>
    </row>
    <row r="23" spans="1:6" x14ac:dyDescent="0.3">
      <c r="A23" s="1" t="s">
        <v>8</v>
      </c>
      <c r="B23" s="6">
        <v>238500</v>
      </c>
      <c r="C23" s="7">
        <v>47557.31</v>
      </c>
      <c r="D23" s="7">
        <f>B23-C23</f>
        <v>190942.69</v>
      </c>
    </row>
    <row r="25" spans="1:6" x14ac:dyDescent="0.3">
      <c r="A25" s="1" t="s">
        <v>11</v>
      </c>
      <c r="B25" s="7">
        <f>B23/2</f>
        <v>119250</v>
      </c>
      <c r="C25" s="3">
        <f>-C23</f>
        <v>-47557.31</v>
      </c>
      <c r="D25" s="3">
        <f>B25+C25</f>
        <v>71692.69</v>
      </c>
      <c r="F25" s="3">
        <v>71692.69</v>
      </c>
    </row>
    <row r="26" spans="1:6" x14ac:dyDescent="0.3">
      <c r="A26" s="1" t="s">
        <v>10</v>
      </c>
      <c r="B26" s="9">
        <f>B23/2</f>
        <v>119250</v>
      </c>
      <c r="D26" s="3"/>
    </row>
    <row r="28" spans="1:6" ht="21" customHeight="1" x14ac:dyDescent="0.3">
      <c r="A28" s="2" t="s">
        <v>12</v>
      </c>
      <c r="B28" s="6"/>
      <c r="C28" s="4"/>
      <c r="D28" s="4"/>
    </row>
    <row r="29" spans="1:6" x14ac:dyDescent="0.3">
      <c r="A29" s="1" t="s">
        <v>15</v>
      </c>
      <c r="C29" s="7">
        <v>35268.65</v>
      </c>
      <c r="D29" s="4"/>
    </row>
    <row r="30" spans="1:6" x14ac:dyDescent="0.3">
      <c r="A30" s="1" t="s">
        <v>16</v>
      </c>
      <c r="C30" s="10">
        <v>12288.66</v>
      </c>
      <c r="D30" s="7">
        <f>C29+C30</f>
        <v>47557.31</v>
      </c>
    </row>
    <row r="31" spans="1:6" x14ac:dyDescent="0.3">
      <c r="C31" s="7">
        <f>SUM(C29:C30)</f>
        <v>47557.31</v>
      </c>
      <c r="D31" s="7"/>
    </row>
    <row r="32" spans="1:6" s="12" customFormat="1" x14ac:dyDescent="0.3">
      <c r="A32" s="12" t="s">
        <v>33</v>
      </c>
      <c r="C32" s="13">
        <v>13468.38</v>
      </c>
      <c r="D32" s="14"/>
      <c r="E32" s="15"/>
    </row>
    <row r="33" spans="1:4" x14ac:dyDescent="0.3">
      <c r="C33" s="7"/>
      <c r="D33" s="7"/>
    </row>
    <row r="34" spans="1:4" x14ac:dyDescent="0.3">
      <c r="A34" s="1" t="s">
        <v>32</v>
      </c>
      <c r="C34" s="10">
        <v>0</v>
      </c>
      <c r="D34" s="4"/>
    </row>
    <row r="35" spans="1:4" x14ac:dyDescent="0.3">
      <c r="C35" s="3"/>
    </row>
    <row r="38" spans="1:4" ht="119.25" customHeight="1" x14ac:dyDescent="0.3">
      <c r="A38" s="16" t="s">
        <v>34</v>
      </c>
      <c r="B38" s="17"/>
      <c r="C38" s="17"/>
      <c r="D38" s="17"/>
    </row>
    <row r="39" spans="1:4" ht="135.75" customHeight="1" x14ac:dyDescent="0.3">
      <c r="A39" s="18" t="s">
        <v>36</v>
      </c>
      <c r="B39" s="19"/>
      <c r="C39" s="19"/>
      <c r="D39" s="19"/>
    </row>
    <row r="40" spans="1:4" ht="357.75" customHeight="1" x14ac:dyDescent="0.3">
      <c r="A40" s="16" t="s">
        <v>35</v>
      </c>
      <c r="B40" s="17"/>
      <c r="C40" s="17"/>
    </row>
  </sheetData>
  <mergeCells count="3">
    <mergeCell ref="A38:D38"/>
    <mergeCell ref="A40:C40"/>
    <mergeCell ref="A39:D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G48"/>
  <sheetViews>
    <sheetView tabSelected="1" topLeftCell="A22" zoomScale="86" zoomScaleNormal="86" workbookViewId="0">
      <selection activeCell="A42" sqref="A42"/>
    </sheetView>
  </sheetViews>
  <sheetFormatPr defaultColWidth="8.88671875" defaultRowHeight="15.6" x14ac:dyDescent="0.3"/>
  <cols>
    <col min="1" max="1" width="54.6640625" style="1" customWidth="1"/>
    <col min="2" max="2" width="17.5546875" style="1" customWidth="1"/>
    <col min="3" max="3" width="22.88671875" style="1" customWidth="1"/>
    <col min="4" max="4" width="26.6640625" style="1" customWidth="1"/>
    <col min="5" max="5" width="8.5546875" style="3" customWidth="1"/>
    <col min="6" max="6" width="18.6640625" style="1" customWidth="1"/>
    <col min="7" max="16384" width="8.88671875" style="1"/>
  </cols>
  <sheetData>
    <row r="2" spans="1:6" x14ac:dyDescent="0.3">
      <c r="A2" s="2" t="s">
        <v>0</v>
      </c>
      <c r="C2" s="4" t="s">
        <v>6</v>
      </c>
      <c r="D2" s="4" t="s">
        <v>9</v>
      </c>
    </row>
    <row r="3" spans="1:6" x14ac:dyDescent="0.3">
      <c r="B3" s="3"/>
      <c r="C3" s="4"/>
      <c r="D3" s="4"/>
    </row>
    <row r="4" spans="1:6" ht="5.4" customHeight="1" x14ac:dyDescent="0.3">
      <c r="C4" s="4"/>
      <c r="D4" s="4"/>
    </row>
    <row r="5" spans="1:6" ht="25.95" customHeight="1" x14ac:dyDescent="0.3">
      <c r="A5" s="4" t="s">
        <v>1</v>
      </c>
      <c r="B5" s="3">
        <v>312413</v>
      </c>
      <c r="C5" s="7">
        <v>65289.8</v>
      </c>
      <c r="D5" s="7">
        <f>B5-C5</f>
        <v>247123.20000000001</v>
      </c>
    </row>
    <row r="6" spans="1:6" ht="25.95" customHeight="1" x14ac:dyDescent="0.3">
      <c r="A6" s="4" t="s">
        <v>2</v>
      </c>
      <c r="B6" s="3">
        <v>312413</v>
      </c>
      <c r="C6" s="4"/>
      <c r="D6" s="4"/>
    </row>
    <row r="7" spans="1:6" ht="25.95" customHeight="1" x14ac:dyDescent="0.3">
      <c r="A7" s="4" t="s">
        <v>3</v>
      </c>
      <c r="B7" s="3">
        <v>312412</v>
      </c>
      <c r="C7" s="4"/>
      <c r="D7" s="4"/>
    </row>
    <row r="8" spans="1:6" ht="25.95" customHeight="1" x14ac:dyDescent="0.3">
      <c r="A8" s="4" t="s">
        <v>4</v>
      </c>
      <c r="B8" s="5">
        <v>312412</v>
      </c>
      <c r="C8" s="8"/>
      <c r="D8" s="4"/>
    </row>
    <row r="9" spans="1:6" ht="21" customHeight="1" x14ac:dyDescent="0.3">
      <c r="A9" s="2" t="s">
        <v>5</v>
      </c>
      <c r="B9" s="6">
        <v>1249650</v>
      </c>
      <c r="C9" s="4"/>
      <c r="D9" s="4"/>
    </row>
    <row r="10" spans="1:6" s="3" customFormat="1" ht="21" customHeight="1" x14ac:dyDescent="0.3">
      <c r="A10" s="2"/>
      <c r="B10" s="6"/>
      <c r="C10" s="4"/>
      <c r="D10" s="4"/>
      <c r="F10" s="1"/>
    </row>
    <row r="11" spans="1:6" customFormat="1" ht="14.4" x14ac:dyDescent="0.3">
      <c r="C11" t="s">
        <v>18</v>
      </c>
      <c r="F11" t="s">
        <v>19</v>
      </c>
    </row>
    <row r="12" spans="1:6" customFormat="1" ht="14.4" x14ac:dyDescent="0.3"/>
    <row r="13" spans="1:6" customFormat="1" ht="14.4" x14ac:dyDescent="0.3">
      <c r="A13" t="s">
        <v>42</v>
      </c>
      <c r="B13" t="s">
        <v>24</v>
      </c>
      <c r="E13">
        <v>20000</v>
      </c>
    </row>
    <row r="14" spans="1:6" customFormat="1" ht="14.4" x14ac:dyDescent="0.3"/>
    <row r="15" spans="1:6" customFormat="1" ht="14.4" x14ac:dyDescent="0.3">
      <c r="A15" t="s">
        <v>20</v>
      </c>
      <c r="B15" t="s">
        <v>21</v>
      </c>
      <c r="C15">
        <v>4</v>
      </c>
      <c r="D15">
        <v>295.18</v>
      </c>
      <c r="E15">
        <f t="shared" ref="E15:E20" si="0">C15*D15</f>
        <v>1180.72</v>
      </c>
    </row>
    <row r="16" spans="1:6" customFormat="1" ht="14.4" x14ac:dyDescent="0.3">
      <c r="A16" t="s">
        <v>23</v>
      </c>
      <c r="B16" t="s">
        <v>22</v>
      </c>
      <c r="C16">
        <v>20</v>
      </c>
      <c r="D16">
        <v>295.18</v>
      </c>
      <c r="E16">
        <f t="shared" si="0"/>
        <v>5903.6</v>
      </c>
    </row>
    <row r="17" spans="1:7" customFormat="1" ht="14.4" x14ac:dyDescent="0.3">
      <c r="B17" t="s">
        <v>24</v>
      </c>
      <c r="C17">
        <v>21</v>
      </c>
      <c r="D17">
        <v>295.18</v>
      </c>
      <c r="E17">
        <f t="shared" si="0"/>
        <v>6198.78</v>
      </c>
      <c r="F17" t="s">
        <v>25</v>
      </c>
      <c r="G17">
        <f>SUM(E15:E17)</f>
        <v>13283.1</v>
      </c>
    </row>
    <row r="18" spans="1:7" customFormat="1" ht="14.4" x14ac:dyDescent="0.3">
      <c r="B18" t="s">
        <v>26</v>
      </c>
      <c r="C18">
        <v>20</v>
      </c>
      <c r="D18">
        <v>295.18</v>
      </c>
      <c r="E18">
        <f t="shared" si="0"/>
        <v>5903.6</v>
      </c>
      <c r="F18" t="s">
        <v>27</v>
      </c>
    </row>
    <row r="19" spans="1:7" customFormat="1" ht="14.4" x14ac:dyDescent="0.3">
      <c r="B19" t="s">
        <v>28</v>
      </c>
      <c r="C19">
        <v>21</v>
      </c>
      <c r="D19">
        <v>295.18</v>
      </c>
      <c r="E19">
        <f t="shared" si="0"/>
        <v>6198.78</v>
      </c>
      <c r="F19" t="s">
        <v>31</v>
      </c>
    </row>
    <row r="20" spans="1:7" customFormat="1" ht="14.4" x14ac:dyDescent="0.3">
      <c r="B20" t="s">
        <v>38</v>
      </c>
      <c r="C20">
        <v>20</v>
      </c>
      <c r="D20">
        <v>295.18</v>
      </c>
      <c r="E20">
        <f t="shared" si="0"/>
        <v>5903.6</v>
      </c>
      <c r="F20" t="s">
        <v>39</v>
      </c>
    </row>
    <row r="21" spans="1:7" customFormat="1" ht="14.4" x14ac:dyDescent="0.3">
      <c r="B21" s="11"/>
      <c r="C21" s="11"/>
    </row>
    <row r="22" spans="1:7" customFormat="1" ht="14.4" x14ac:dyDescent="0.3">
      <c r="B22" t="s">
        <v>23</v>
      </c>
      <c r="C22">
        <f>SUM(C15:C21)</f>
        <v>106</v>
      </c>
      <c r="D22">
        <v>295.18</v>
      </c>
      <c r="E22">
        <f>C22*D22</f>
        <v>31289.08</v>
      </c>
    </row>
    <row r="23" spans="1:7" customFormat="1" ht="14.4" x14ac:dyDescent="0.3"/>
    <row r="24" spans="1:7" s="3" customFormat="1" ht="21" customHeight="1" x14ac:dyDescent="0.3">
      <c r="A24" s="2"/>
      <c r="B24" s="6"/>
      <c r="C24" s="4"/>
      <c r="D24" s="4"/>
      <c r="F24" s="1"/>
    </row>
    <row r="25" spans="1:7" customFormat="1" ht="14.4" x14ac:dyDescent="0.3">
      <c r="A25" t="s">
        <v>29</v>
      </c>
      <c r="B25" t="s">
        <v>24</v>
      </c>
      <c r="C25">
        <v>6</v>
      </c>
      <c r="D25">
        <v>363.53</v>
      </c>
      <c r="E25">
        <f>C25*D25</f>
        <v>2181.1799999999998</v>
      </c>
    </row>
    <row r="26" spans="1:7" customFormat="1" ht="14.4" x14ac:dyDescent="0.3">
      <c r="A26" t="s">
        <v>30</v>
      </c>
      <c r="B26" t="s">
        <v>26</v>
      </c>
      <c r="C26">
        <v>14</v>
      </c>
      <c r="D26">
        <v>363.53</v>
      </c>
      <c r="E26">
        <f>C26*D26</f>
        <v>5089.42</v>
      </c>
    </row>
    <row r="27" spans="1:7" customFormat="1" ht="14.4" x14ac:dyDescent="0.3">
      <c r="B27" t="s">
        <v>28</v>
      </c>
      <c r="C27">
        <v>20</v>
      </c>
      <c r="D27">
        <v>363.53</v>
      </c>
      <c r="E27">
        <f>C27*D27</f>
        <v>7270.5999999999995</v>
      </c>
    </row>
    <row r="28" spans="1:7" customFormat="1" ht="14.4" x14ac:dyDescent="0.3">
      <c r="B28" t="s">
        <v>38</v>
      </c>
      <c r="C28">
        <v>20</v>
      </c>
      <c r="D28">
        <v>295.18</v>
      </c>
      <c r="E28">
        <f>C28*D28</f>
        <v>5903.6</v>
      </c>
      <c r="F28" t="s">
        <v>40</v>
      </c>
    </row>
    <row r="29" spans="1:7" customFormat="1" ht="14.4" x14ac:dyDescent="0.3">
      <c r="B29" s="11"/>
      <c r="C29" s="11"/>
    </row>
    <row r="30" spans="1:7" customFormat="1" ht="14.4" x14ac:dyDescent="0.3">
      <c r="B30" t="s">
        <v>30</v>
      </c>
      <c r="C30">
        <f>SUM(C25:C29)</f>
        <v>60</v>
      </c>
      <c r="D30">
        <v>295.18</v>
      </c>
      <c r="E30">
        <f>C30*D30</f>
        <v>17710.8</v>
      </c>
    </row>
    <row r="31" spans="1:7" customFormat="1" x14ac:dyDescent="0.3">
      <c r="B31" s="1"/>
      <c r="C31" s="4"/>
      <c r="D31" s="4"/>
      <c r="E31" s="3"/>
      <c r="F31" s="1"/>
    </row>
    <row r="32" spans="1:7" customFormat="1" x14ac:dyDescent="0.3">
      <c r="B32" s="1"/>
      <c r="C32" s="4"/>
      <c r="D32" s="4"/>
      <c r="E32" s="3"/>
      <c r="F32" s="1"/>
    </row>
    <row r="33" spans="1:6" ht="21" customHeight="1" x14ac:dyDescent="0.3">
      <c r="A33" s="2" t="s">
        <v>5</v>
      </c>
      <c r="B33" s="6">
        <v>238500</v>
      </c>
      <c r="C33" s="4"/>
      <c r="D33" s="4"/>
    </row>
    <row r="34" spans="1:6" s="3" customFormat="1" x14ac:dyDescent="0.3">
      <c r="A34" s="1" t="s">
        <v>41</v>
      </c>
      <c r="B34" s="1"/>
      <c r="C34" s="4"/>
      <c r="D34" s="4"/>
      <c r="F34" s="1"/>
    </row>
    <row r="35" spans="1:6" s="3" customFormat="1" x14ac:dyDescent="0.3">
      <c r="A35" s="1" t="s">
        <v>15</v>
      </c>
      <c r="B35" s="1"/>
      <c r="C35" s="7">
        <v>35268.65</v>
      </c>
      <c r="D35" s="7"/>
      <c r="F35" s="1">
        <f>E15+E16+E17+E25+E13</f>
        <v>35464.28</v>
      </c>
    </row>
    <row r="36" spans="1:6" s="3" customFormat="1" x14ac:dyDescent="0.3">
      <c r="A36" s="1" t="s">
        <v>16</v>
      </c>
      <c r="B36" s="1"/>
      <c r="C36" s="10">
        <v>12288.66</v>
      </c>
      <c r="D36" s="1"/>
      <c r="F36" s="1">
        <f>E18+E26</f>
        <v>10993.02</v>
      </c>
    </row>
    <row r="37" spans="1:6" s="3" customFormat="1" x14ac:dyDescent="0.3">
      <c r="A37" s="1"/>
      <c r="B37" s="7"/>
      <c r="F37" s="1"/>
    </row>
    <row r="38" spans="1:6" x14ac:dyDescent="0.3">
      <c r="B38" s="9"/>
      <c r="D38" s="3"/>
    </row>
    <row r="39" spans="1:6" s="3" customFormat="1" x14ac:dyDescent="0.3">
      <c r="A39" s="1"/>
      <c r="B39" s="1"/>
      <c r="C39" s="1"/>
      <c r="D39" s="1"/>
      <c r="F39" s="1"/>
    </row>
    <row r="40" spans="1:6" s="3" customFormat="1" x14ac:dyDescent="0.3">
      <c r="A40" s="1" t="s">
        <v>45</v>
      </c>
      <c r="B40" s="1"/>
      <c r="C40" s="3">
        <v>71692.69</v>
      </c>
      <c r="D40" s="1"/>
      <c r="F40" s="1"/>
    </row>
    <row r="41" spans="1:6" x14ac:dyDescent="0.3">
      <c r="C41" s="7"/>
      <c r="D41" s="4"/>
    </row>
    <row r="42" spans="1:6" s="3" customFormat="1" ht="21" customHeight="1" x14ac:dyDescent="0.3">
      <c r="A42" s="2" t="s">
        <v>43</v>
      </c>
      <c r="B42" s="1"/>
      <c r="C42" s="7">
        <f>SUM(C35:C41)</f>
        <v>119250</v>
      </c>
      <c r="D42" s="7"/>
      <c r="F42" s="1"/>
    </row>
    <row r="43" spans="1:6" s="3" customFormat="1" x14ac:dyDescent="0.3">
      <c r="A43" s="1" t="s">
        <v>44</v>
      </c>
      <c r="B43" s="1"/>
      <c r="C43" s="7">
        <f>B33-C42</f>
        <v>119250</v>
      </c>
      <c r="D43" s="7"/>
      <c r="F43" s="1"/>
    </row>
    <row r="44" spans="1:6" s="3" customFormat="1" x14ac:dyDescent="0.3">
      <c r="A44" s="1"/>
      <c r="B44" s="1"/>
      <c r="C44" s="7"/>
      <c r="D44" s="7"/>
      <c r="F44" s="1"/>
    </row>
    <row r="45" spans="1:6" s="3" customFormat="1" x14ac:dyDescent="0.3">
      <c r="A45" s="1"/>
      <c r="B45" s="1"/>
      <c r="C45" s="4"/>
      <c r="D45" s="4"/>
      <c r="F45" s="1"/>
    </row>
    <row r="46" spans="1:6" s="3" customFormat="1" x14ac:dyDescent="0.3">
      <c r="A46" s="1"/>
      <c r="B46" s="1"/>
      <c r="D46" s="1"/>
      <c r="F46" s="1"/>
    </row>
    <row r="47" spans="1:6" s="3" customFormat="1" x14ac:dyDescent="0.3">
      <c r="A47" s="1"/>
      <c r="B47" s="1"/>
      <c r="C47" s="1"/>
      <c r="D47" s="1"/>
      <c r="F47" s="1"/>
    </row>
    <row r="48" spans="1:6" s="3" customFormat="1" x14ac:dyDescent="0.3">
      <c r="A48" s="1"/>
      <c r="B48" s="1"/>
      <c r="C48" s="1"/>
      <c r="D48" s="1"/>
      <c r="F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Foglio1 (2)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2025-07-13T20:47:59Z</dcterms:modified>
</cp:coreProperties>
</file>