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divisa\KOINE ACADEMY\GARA\CONSEGNA 6 FARE\"/>
    </mc:Choice>
  </mc:AlternateContent>
  <xr:revisionPtr revIDLastSave="0" documentId="13_ncr:1_{E625DFBF-C475-4E1A-9123-CF79BA90CAC6}" xr6:coauthVersionLast="47" xr6:coauthVersionMax="47" xr10:uidLastSave="{00000000-0000-0000-0000-000000000000}"/>
  <bookViews>
    <workbookView xWindow="6105" yWindow="3390" windowWidth="22005" windowHeight="14010" activeTab="1" xr2:uid="{4D891853-8E9A-4AFA-BCC1-01E2A68F9099}"/>
  </bookViews>
  <sheets>
    <sheet name="Variable cost exF+50%Transv" sheetId="3" r:id="rId1"/>
    <sheet name="Fixed cost exF+50% Transv" sheetId="7" r:id="rId2"/>
  </sheets>
  <definedNames>
    <definedName name="_xlnm.Print_Area" localSheetId="1">'Fixed cost exF+50% Transv'!$A$2:$I$21</definedName>
    <definedName name="_xlnm.Print_Area" localSheetId="0">'Variable cost exF+50%Transv'!$A$3:$P$11</definedName>
  </definedNames>
  <calcPr calcId="191029" calcMode="manual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7" l="1"/>
  <c r="F7" i="7"/>
  <c r="E7" i="7"/>
  <c r="D7" i="7"/>
  <c r="G8" i="7" l="1"/>
  <c r="G7" i="7"/>
  <c r="F8" i="7"/>
  <c r="E8" i="7"/>
  <c r="D8" i="7"/>
  <c r="R9" i="3"/>
  <c r="P9" i="3"/>
  <c r="O9" i="3"/>
  <c r="N9" i="3"/>
  <c r="M9" i="3"/>
  <c r="L9" i="3"/>
  <c r="K9" i="3"/>
  <c r="J9" i="3"/>
  <c r="I9" i="3"/>
  <c r="H9" i="3"/>
  <c r="G9" i="3"/>
  <c r="F9" i="3"/>
  <c r="D9" i="3"/>
  <c r="H8" i="7" l="1"/>
</calcChain>
</file>

<file path=xl/sharedStrings.xml><?xml version="1.0" encoding="utf-8"?>
<sst xmlns="http://schemas.openxmlformats.org/spreadsheetml/2006/main" count="48" uniqueCount="41">
  <si>
    <t>AGENCY PRICING PER UNIT PROPOSAL</t>
  </si>
  <si>
    <t>WBT</t>
  </si>
  <si>
    <t>IBT</t>
  </si>
  <si>
    <t>F2F Test Out</t>
  </si>
  <si>
    <t>SALES VCT</t>
  </si>
  <si>
    <t>VCT Sales Follow-Up</t>
  </si>
  <si>
    <t>AS VCT</t>
  </si>
  <si>
    <t>Finance VCT</t>
  </si>
  <si>
    <t>Sales MEMENTO</t>
  </si>
  <si>
    <t>Handover MEMENTO</t>
  </si>
  <si>
    <t>TTT</t>
  </si>
  <si>
    <t>Brand Assessment</t>
  </si>
  <si>
    <t>Beedeez</t>
  </si>
  <si>
    <t>DLM 1</t>
  </si>
  <si>
    <t>DLM 2</t>
  </si>
  <si>
    <t>DLM 3</t>
  </si>
  <si>
    <t xml:space="preserve"> </t>
  </si>
  <si>
    <t>Job Title</t>
  </si>
  <si>
    <t xml:space="preserve">Full Time Equivalent % </t>
  </si>
  <si>
    <t xml:space="preserve">Total  Cost  Fixed </t>
  </si>
  <si>
    <t>If needed ; Variable Cost per day</t>
  </si>
  <si>
    <t>AGENCY INTERNAL EXPERT</t>
  </si>
  <si>
    <t>2025 Volume</t>
  </si>
  <si>
    <t>2025 TOTAL Price</t>
  </si>
  <si>
    <t>2025 50% Volume Transv</t>
  </si>
  <si>
    <t xml:space="preserve">Customer Facing ( Yes) </t>
  </si>
  <si>
    <t>4 PROJECT MANAGERS (COORDINATORS)</t>
  </si>
  <si>
    <t>SUPPORTING ROLES Included in deliverables cost</t>
  </si>
  <si>
    <t xml:space="preserve">Customer Facing (Yes) </t>
  </si>
  <si>
    <t>yes</t>
  </si>
  <si>
    <t>3rd PARTY EXPERTS</t>
  </si>
  <si>
    <t xml:space="preserve">GLOBAL PROGRAM OFFICE </t>
  </si>
  <si>
    <t>Yes</t>
  </si>
  <si>
    <t xml:space="preserve">Yes </t>
  </si>
  <si>
    <t>GOVERNANCE ACCOUNT MANAGEMENT ACTIVITY</t>
  </si>
  <si>
    <t>Fixed Cost  Total</t>
  </si>
  <si>
    <t>Total</t>
  </si>
  <si>
    <r>
      <rPr>
        <b/>
        <sz val="11"/>
        <color rgb="FFFF0000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SENIOR PROJECT MANAGEMENT ACTIVITY</t>
    </r>
  </si>
  <si>
    <r>
      <rPr>
        <b/>
        <sz val="11"/>
        <color rgb="FFFF0000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SENIOR PROJECT MANAGEMENT ACTIVITY - </t>
    </r>
    <r>
      <rPr>
        <b/>
        <sz val="11"/>
        <color rgb="FFFF0000"/>
        <rFont val="Calibri"/>
        <family val="2"/>
        <scheme val="minor"/>
      </rPr>
      <t>OPTION</t>
    </r>
  </si>
  <si>
    <r>
      <rPr>
        <b/>
        <sz val="11"/>
        <color rgb="FFFF0000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 xml:space="preserve">JUNIOR TRAINING SPECIALIST ACTIVITY </t>
    </r>
    <r>
      <rPr>
        <b/>
        <sz val="11"/>
        <color rgb="FFFF0000"/>
        <rFont val="Calibri"/>
        <family val="2"/>
        <scheme val="minor"/>
      </rPr>
      <t>OPTION</t>
    </r>
  </si>
  <si>
    <t>Cost  per person per day
 (on the basis of 218 working 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</si>
</sst>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0" xfId="0" applyNumberFormat="1"/>
    <xf numFmtId="2" fontId="0" fillId="0" borderId="0" xfId="0" applyNumberForma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26" xfId="0" applyBorder="1"/>
    <xf numFmtId="0" fontId="0" fillId="0" borderId="27" xfId="0" applyBorder="1"/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4" fontId="0" fillId="0" borderId="0" xfId="0" applyNumberFormat="1" applyAlignment="1">
      <alignment wrapText="1"/>
    </xf>
    <xf numFmtId="9" fontId="0" fillId="0" borderId="3" xfId="0" applyNumberFormat="1" applyBorder="1" applyAlignment="1">
      <alignment wrapText="1"/>
    </xf>
    <xf numFmtId="0" fontId="1" fillId="0" borderId="0" xfId="0" applyFont="1" applyAlignment="1">
      <alignment wrapText="1"/>
    </xf>
    <xf numFmtId="0" fontId="0" fillId="0" borderId="1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2" xfId="0" applyBorder="1" applyAlignment="1">
      <alignment wrapText="1"/>
    </xf>
    <xf numFmtId="4" fontId="0" fillId="0" borderId="22" xfId="0" applyNumberFormat="1" applyBorder="1" applyAlignment="1">
      <alignment wrapText="1"/>
    </xf>
    <xf numFmtId="0" fontId="0" fillId="0" borderId="22" xfId="0" applyBorder="1" applyAlignment="1">
      <alignment wrapText="1"/>
    </xf>
    <xf numFmtId="0" fontId="3" fillId="0" borderId="0" xfId="0" applyFont="1" applyAlignment="1">
      <alignment wrapText="1"/>
    </xf>
    <xf numFmtId="4" fontId="3" fillId="0" borderId="8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4" fontId="0" fillId="0" borderId="5" xfId="0" applyNumberFormat="1" applyBorder="1" applyAlignment="1">
      <alignment wrapText="1"/>
    </xf>
    <xf numFmtId="4" fontId="0" fillId="0" borderId="11" xfId="0" applyNumberFormat="1" applyBorder="1" applyAlignment="1">
      <alignment wrapText="1"/>
    </xf>
    <xf numFmtId="0" fontId="1" fillId="0" borderId="28" xfId="0" applyFont="1" applyBorder="1" applyAlignment="1">
      <alignment wrapText="1"/>
    </xf>
    <xf numFmtId="0" fontId="1" fillId="0" borderId="24" xfId="0" applyFont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8" xfId="0" applyBorder="1" applyAlignment="1">
      <alignment wrapText="1"/>
    </xf>
    <xf numFmtId="4" fontId="4" fillId="0" borderId="5" xfId="0" applyNumberFormat="1" applyFont="1" applyBorder="1" applyAlignment="1">
      <alignment wrapText="1"/>
    </xf>
    <xf numFmtId="4" fontId="0" fillId="0" borderId="5" xfId="0" applyNumberForma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9" fontId="0" fillId="0" borderId="0" xfId="0" applyNumberFormat="1"/>
    <xf numFmtId="9" fontId="0" fillId="0" borderId="0" xfId="0" applyNumberFormat="1" applyAlignment="1">
      <alignment wrapText="1"/>
    </xf>
    <xf numFmtId="4" fontId="2" fillId="0" borderId="0" xfId="0" applyNumberFormat="1" applyFont="1" applyAlignment="1">
      <alignment wrapText="1"/>
    </xf>
    <xf numFmtId="4" fontId="0" fillId="0" borderId="0" xfId="0" applyNumberFormat="1"/>
    <xf numFmtId="4" fontId="0" fillId="0" borderId="15" xfId="0" applyNumberFormat="1" applyBorder="1" applyAlignment="1">
      <alignment vertical="center"/>
    </xf>
    <xf numFmtId="4" fontId="1" fillId="0" borderId="19" xfId="0" applyNumberFormat="1" applyFont="1" applyBorder="1" applyAlignment="1">
      <alignment horizontal="center" vertical="center" wrapText="1"/>
    </xf>
    <xf numFmtId="4" fontId="0" fillId="0" borderId="20" xfId="0" applyNumberFormat="1" applyBorder="1"/>
    <xf numFmtId="4" fontId="0" fillId="0" borderId="16" xfId="0" applyNumberFormat="1" applyBorder="1"/>
    <xf numFmtId="4" fontId="4" fillId="0" borderId="3" xfId="0" applyNumberFormat="1" applyFon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21" xfId="0" applyNumberFormat="1" applyBorder="1"/>
    <xf numFmtId="4" fontId="0" fillId="0" borderId="17" xfId="0" applyNumberFormat="1" applyBorder="1"/>
    <xf numFmtId="4" fontId="0" fillId="0" borderId="12" xfId="0" applyNumberFormat="1" applyBorder="1"/>
    <xf numFmtId="4" fontId="0" fillId="0" borderId="22" xfId="0" applyNumberFormat="1" applyBorder="1"/>
    <xf numFmtId="4" fontId="1" fillId="0" borderId="10" xfId="0" applyNumberFormat="1" applyFont="1" applyBorder="1" applyAlignment="1">
      <alignment vertical="center"/>
    </xf>
    <xf numFmtId="4" fontId="1" fillId="0" borderId="23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4" fillId="0" borderId="9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4" fontId="4" fillId="0" borderId="11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4" fontId="4" fillId="0" borderId="5" xfId="0" applyNumberFormat="1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432362</xdr:colOff>
      <xdr:row>10</xdr:row>
      <xdr:rowOff>157621</xdr:rowOff>
    </xdr:from>
    <xdr:to>
      <xdr:col>3</xdr:col>
      <xdr:colOff>585092</xdr:colOff>
      <xdr:row>13</xdr:row>
      <xdr:rowOff>1085590</xdr:rowOff>
    </xdr:to>
    <xdr:sp macro="" textlink="">
      <xdr:nvSpPr>
        <xdr:cNvPr id="7" name="ZoneTexte 4">
          <a:extLst>
            <a:ext uri="{FF2B5EF4-FFF2-40B4-BE49-F238E27FC236}">
              <a16:creationId xmlns:a16="http://schemas.microsoft.com/office/drawing/2014/main" id="{1B9AA007-8836-4427-AF77-F5E9E29E8B08}"/>
            </a:ext>
          </a:extLst>
        </xdr:cNvPr>
        <xdr:cNvSpPr txBox="1"/>
      </xdr:nvSpPr>
      <xdr:spPr>
        <a:xfrm>
          <a:off x="432362" y="3457832"/>
          <a:ext cx="2943153" cy="1491420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BAA4F-93AE-4C95-99AF-040BB7687092}">
  <sheetPr>
    <pageSetUpPr fitToPage="1"/>
  </sheetPr>
  <dimension ref="B3:U14"/>
  <sheetViews>
    <sheetView topLeftCell="K1" zoomScale="71" zoomScaleNormal="71" workbookViewId="0">
      <selection activeCell="S8" sqref="S8"/>
    </sheetView>
  </sheetViews>
  <sheetFormatPr defaultColWidth="9.140625" defaultRowHeight="15" x14ac:dyDescent="0.25"/>
  <cols>
    <col min="1" max="1" width="6.5703125" customWidth="1"/>
    <col min="2" max="2" width="26.140625" bestFit="1" customWidth="1"/>
    <col min="4" max="4" width="14.42578125" customWidth="1"/>
    <col min="5" max="5" width="13" customWidth="1"/>
    <col min="6" max="6" width="14.140625" customWidth="1"/>
    <col min="7" max="7" width="17.140625" customWidth="1"/>
    <col min="8" max="8" width="14.85546875" customWidth="1"/>
    <col min="9" max="9" width="15.85546875" customWidth="1"/>
    <col min="10" max="10" width="16.7109375" customWidth="1"/>
    <col min="11" max="11" width="14.42578125" customWidth="1"/>
    <col min="12" max="12" width="15.42578125" customWidth="1"/>
    <col min="13" max="13" width="13.85546875" customWidth="1"/>
    <col min="14" max="14" width="15.42578125" customWidth="1"/>
    <col min="15" max="15" width="18.140625" customWidth="1"/>
    <col min="16" max="16" width="16.5703125" customWidth="1"/>
    <col min="17" max="17" width="3.85546875" customWidth="1"/>
    <col min="18" max="18" width="21" customWidth="1"/>
    <col min="20" max="20" width="24.140625" customWidth="1"/>
    <col min="21" max="21" width="41" customWidth="1"/>
  </cols>
  <sheetData>
    <row r="3" spans="2:21" ht="15.75" thickBot="1" x14ac:dyDescent="0.3"/>
    <row r="4" spans="2:21" ht="39" customHeight="1" thickBot="1" x14ac:dyDescent="0.3">
      <c r="B4" s="57"/>
      <c r="C4" s="59" t="s">
        <v>1</v>
      </c>
      <c r="D4" s="59"/>
      <c r="E4" s="60"/>
      <c r="F4" s="5" t="s">
        <v>2</v>
      </c>
      <c r="G4" s="5" t="s">
        <v>3</v>
      </c>
      <c r="H4" s="5" t="s">
        <v>4</v>
      </c>
      <c r="I4" s="6" t="s">
        <v>5</v>
      </c>
      <c r="J4" s="6" t="s">
        <v>6</v>
      </c>
      <c r="K4" s="6" t="s">
        <v>7</v>
      </c>
      <c r="L4" s="6" t="s">
        <v>8</v>
      </c>
      <c r="M4" s="6" t="s">
        <v>9</v>
      </c>
      <c r="N4" s="6" t="s">
        <v>10</v>
      </c>
      <c r="O4" s="6" t="s">
        <v>11</v>
      </c>
      <c r="P4" s="6" t="s">
        <v>12</v>
      </c>
    </row>
    <row r="5" spans="2:21" x14ac:dyDescent="0.25">
      <c r="B5" s="58"/>
      <c r="C5" s="1" t="s">
        <v>13</v>
      </c>
      <c r="D5" s="2" t="s">
        <v>14</v>
      </c>
      <c r="E5" s="2" t="s">
        <v>15</v>
      </c>
      <c r="F5" s="8"/>
      <c r="G5" s="8"/>
      <c r="H5" s="8"/>
      <c r="I5" s="8"/>
      <c r="J5" s="8"/>
      <c r="K5" s="8"/>
      <c r="L5" s="8"/>
      <c r="M5" s="8"/>
      <c r="N5" s="8"/>
      <c r="O5" s="8"/>
      <c r="P5" s="9"/>
    </row>
    <row r="6" spans="2:21" s="4" customFormat="1" ht="88.9" customHeight="1" x14ac:dyDescent="0.25">
      <c r="B6" s="38" t="s">
        <v>0</v>
      </c>
      <c r="C6" s="37">
        <v>0</v>
      </c>
      <c r="D6" s="52">
        <v>19600</v>
      </c>
      <c r="E6" s="52">
        <v>0</v>
      </c>
      <c r="F6" s="53">
        <v>29400</v>
      </c>
      <c r="G6" s="53">
        <v>5000</v>
      </c>
      <c r="H6" s="53">
        <v>19600</v>
      </c>
      <c r="I6" s="53">
        <v>14700</v>
      </c>
      <c r="J6" s="53">
        <v>10700</v>
      </c>
      <c r="K6" s="53">
        <v>15000</v>
      </c>
      <c r="L6" s="53">
        <v>4000</v>
      </c>
      <c r="M6" s="53">
        <v>9000</v>
      </c>
      <c r="N6" s="53">
        <v>14700</v>
      </c>
      <c r="O6" s="53">
        <v>5000</v>
      </c>
      <c r="P6" s="54">
        <v>1000</v>
      </c>
    </row>
    <row r="7" spans="2:21" x14ac:dyDescent="0.25">
      <c r="B7" s="39" t="s">
        <v>22</v>
      </c>
      <c r="C7" s="40">
        <v>0</v>
      </c>
      <c r="D7" s="41">
        <v>11</v>
      </c>
      <c r="E7" s="42">
        <v>0</v>
      </c>
      <c r="F7" s="42">
        <v>6</v>
      </c>
      <c r="G7" s="42">
        <v>6</v>
      </c>
      <c r="H7" s="42">
        <v>5</v>
      </c>
      <c r="I7" s="42">
        <v>6</v>
      </c>
      <c r="J7" s="42">
        <v>6</v>
      </c>
      <c r="K7" s="42">
        <v>6</v>
      </c>
      <c r="L7" s="42">
        <v>11</v>
      </c>
      <c r="M7" s="42">
        <v>11</v>
      </c>
      <c r="N7" s="42">
        <v>8.5</v>
      </c>
      <c r="O7" s="42">
        <v>0</v>
      </c>
      <c r="P7" s="43">
        <v>0</v>
      </c>
    </row>
    <row r="8" spans="2:21" ht="15.75" thickBot="1" x14ac:dyDescent="0.3">
      <c r="B8" s="44" t="s">
        <v>24</v>
      </c>
      <c r="C8" s="45">
        <v>0</v>
      </c>
      <c r="D8" s="46">
        <v>6</v>
      </c>
      <c r="E8" s="46">
        <v>0</v>
      </c>
      <c r="F8" s="46">
        <v>0</v>
      </c>
      <c r="G8" s="46">
        <v>0</v>
      </c>
      <c r="H8" s="46">
        <v>3.5</v>
      </c>
      <c r="I8" s="46">
        <v>0</v>
      </c>
      <c r="J8" s="46">
        <v>0</v>
      </c>
      <c r="K8" s="46">
        <v>0</v>
      </c>
      <c r="L8" s="46">
        <v>7.5</v>
      </c>
      <c r="M8" s="46">
        <v>0</v>
      </c>
      <c r="N8" s="46">
        <v>0.5</v>
      </c>
      <c r="O8" s="46">
        <v>5</v>
      </c>
      <c r="P8" s="47">
        <v>50</v>
      </c>
    </row>
    <row r="9" spans="2:21" s="7" customFormat="1" ht="26.25" customHeight="1" thickBot="1" x14ac:dyDescent="0.3">
      <c r="B9" s="48" t="s">
        <v>23</v>
      </c>
      <c r="C9" s="49"/>
      <c r="D9" s="50">
        <f>D6*17</f>
        <v>333200</v>
      </c>
      <c r="E9" s="50"/>
      <c r="F9" s="50">
        <f>F6*6</f>
        <v>176400</v>
      </c>
      <c r="G9" s="50">
        <f>G6*G7</f>
        <v>30000</v>
      </c>
      <c r="H9" s="50">
        <f>H6*8.5</f>
        <v>166600</v>
      </c>
      <c r="I9" s="50">
        <f>I6*6</f>
        <v>88200</v>
      </c>
      <c r="J9" s="50">
        <f>J6*6</f>
        <v>64200</v>
      </c>
      <c r="K9" s="50">
        <f>K6*K7</f>
        <v>90000</v>
      </c>
      <c r="L9" s="50">
        <f>L6*18.5</f>
        <v>74000</v>
      </c>
      <c r="M9" s="50">
        <f>M6*M7</f>
        <v>99000</v>
      </c>
      <c r="N9" s="50">
        <f>N6*9</f>
        <v>132300</v>
      </c>
      <c r="O9" s="50">
        <f>O6*5</f>
        <v>25000</v>
      </c>
      <c r="P9" s="51">
        <f>P6*50</f>
        <v>50000</v>
      </c>
      <c r="R9" s="55">
        <f>SUM(D9:P9)</f>
        <v>1328900</v>
      </c>
      <c r="T9" s="55"/>
      <c r="U9" s="55"/>
    </row>
    <row r="10" spans="2:2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R10" s="3"/>
      <c r="S10" s="33"/>
      <c r="T10" s="55"/>
      <c r="U10" s="36"/>
    </row>
    <row r="11" spans="2:21" x14ac:dyDescent="0.25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R11" s="3"/>
      <c r="S11" s="33"/>
    </row>
    <row r="12" spans="2:21" x14ac:dyDescent="0.25"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R12" s="3"/>
      <c r="S12" s="33"/>
    </row>
    <row r="13" spans="2:21" x14ac:dyDescent="0.25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R13" s="3"/>
      <c r="S13" s="33"/>
    </row>
    <row r="14" spans="2:21" ht="138" customHeight="1" x14ac:dyDescent="0.25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R14" s="3"/>
      <c r="S14" s="33"/>
    </row>
  </sheetData>
  <mergeCells count="2">
    <mergeCell ref="B4:B5"/>
    <mergeCell ref="C4:E4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8F096-B1AE-47D8-A79F-54293BFD8C5B}">
  <sheetPr>
    <pageSetUpPr fitToPage="1"/>
  </sheetPr>
  <dimension ref="A1:K18"/>
  <sheetViews>
    <sheetView showGridLines="0" tabSelected="1" topLeftCell="A2" zoomScale="83" zoomScaleNormal="83" workbookViewId="0">
      <selection activeCell="K4" sqref="K4:K5"/>
    </sheetView>
  </sheetViews>
  <sheetFormatPr defaultColWidth="11.42578125" defaultRowHeight="15" x14ac:dyDescent="0.25"/>
  <cols>
    <col min="1" max="1" width="11.42578125" style="10"/>
    <col min="2" max="2" width="47.28515625" style="10" customWidth="1"/>
    <col min="3" max="3" width="18.5703125" style="10" customWidth="1"/>
    <col min="4" max="4" width="17.5703125" style="10" customWidth="1"/>
    <col min="5" max="5" width="18.28515625" style="10" customWidth="1"/>
    <col min="6" max="6" width="19.7109375" style="10" customWidth="1"/>
    <col min="7" max="7" width="19.42578125" style="10" customWidth="1"/>
    <col min="8" max="8" width="14.7109375" style="10" customWidth="1"/>
    <col min="9" max="9" width="11.42578125" style="10"/>
    <col min="10" max="10" width="16.28515625" style="10" customWidth="1"/>
    <col min="11" max="16384" width="11.42578125" style="10"/>
  </cols>
  <sheetData>
    <row r="1" spans="1:11" ht="16.5" customHeight="1" x14ac:dyDescent="0.25">
      <c r="H1" s="35"/>
    </row>
    <row r="2" spans="1:11" ht="30" customHeight="1" x14ac:dyDescent="0.25">
      <c r="A2" s="10" t="s">
        <v>16</v>
      </c>
      <c r="B2" s="21" t="s">
        <v>31</v>
      </c>
    </row>
    <row r="3" spans="1:11" ht="15.75" thickBot="1" x14ac:dyDescent="0.3"/>
    <row r="4" spans="1:11" ht="61.9" customHeight="1" thickBot="1" x14ac:dyDescent="0.3">
      <c r="B4" s="26" t="s">
        <v>17</v>
      </c>
      <c r="C4" s="27" t="s">
        <v>34</v>
      </c>
      <c r="D4" s="27" t="s">
        <v>37</v>
      </c>
      <c r="E4" s="27" t="s">
        <v>38</v>
      </c>
      <c r="F4" s="27" t="s">
        <v>39</v>
      </c>
      <c r="G4" s="27" t="s">
        <v>39</v>
      </c>
      <c r="H4" s="28" t="s">
        <v>36</v>
      </c>
    </row>
    <row r="5" spans="1:11" x14ac:dyDescent="0.25">
      <c r="B5" s="23" t="s">
        <v>28</v>
      </c>
      <c r="C5" s="31" t="s">
        <v>32</v>
      </c>
      <c r="D5" s="56" t="s">
        <v>32</v>
      </c>
      <c r="E5" s="56" t="s">
        <v>32</v>
      </c>
      <c r="F5" s="31" t="s">
        <v>33</v>
      </c>
      <c r="G5" s="31" t="s">
        <v>33</v>
      </c>
      <c r="H5" s="25"/>
      <c r="J5" s="12"/>
      <c r="K5" s="12"/>
    </row>
    <row r="6" spans="1:11" x14ac:dyDescent="0.25">
      <c r="B6" s="15" t="s">
        <v>18</v>
      </c>
      <c r="C6" s="13">
        <v>0.5</v>
      </c>
      <c r="D6" s="13">
        <v>1</v>
      </c>
      <c r="E6" s="13">
        <v>1</v>
      </c>
      <c r="F6" s="13">
        <v>1</v>
      </c>
      <c r="G6" s="13">
        <v>1</v>
      </c>
      <c r="H6" s="16"/>
    </row>
    <row r="7" spans="1:11" ht="36.75" customHeight="1" x14ac:dyDescent="0.25">
      <c r="B7" s="15" t="s">
        <v>40</v>
      </c>
      <c r="C7" s="30">
        <f>80000/218</f>
        <v>366.97247706422019</v>
      </c>
      <c r="D7" s="30">
        <f>79250/218</f>
        <v>363.53211009174311</v>
      </c>
      <c r="E7" s="30">
        <f>79250/218</f>
        <v>363.53211009174311</v>
      </c>
      <c r="F7" s="24">
        <f>64350/218</f>
        <v>295.18348623853211</v>
      </c>
      <c r="G7" s="24">
        <f>64350/218</f>
        <v>295.18348623853211</v>
      </c>
      <c r="H7" s="16"/>
      <c r="J7" s="35"/>
    </row>
    <row r="8" spans="1:11" ht="15.75" x14ac:dyDescent="0.25">
      <c r="B8" s="15" t="s">
        <v>35</v>
      </c>
      <c r="C8" s="24">
        <v>80000</v>
      </c>
      <c r="D8" s="30">
        <f>158500/2</f>
        <v>79250</v>
      </c>
      <c r="E8" s="30">
        <f>158500/2</f>
        <v>79250</v>
      </c>
      <c r="F8" s="24">
        <f>128700/2</f>
        <v>64350</v>
      </c>
      <c r="G8" s="24">
        <f>128700/2</f>
        <v>64350</v>
      </c>
      <c r="H8" s="22">
        <f>SUM(C8:G8)</f>
        <v>367200</v>
      </c>
      <c r="J8" s="12"/>
      <c r="K8" s="34"/>
    </row>
    <row r="9" spans="1:11" ht="16.149999999999999" customHeight="1" thickBot="1" x14ac:dyDescent="0.3">
      <c r="B9" s="17"/>
      <c r="C9" s="18"/>
      <c r="D9" s="18"/>
      <c r="E9" s="18"/>
      <c r="F9" s="18"/>
      <c r="G9" s="18"/>
      <c r="H9" s="19"/>
      <c r="J9" s="12"/>
    </row>
    <row r="10" spans="1:11" ht="16.5" customHeight="1" x14ac:dyDescent="0.25">
      <c r="H10" s="35"/>
    </row>
    <row r="11" spans="1:11" s="14" customFormat="1" ht="15.75" x14ac:dyDescent="0.25">
      <c r="B11" s="61" t="s">
        <v>27</v>
      </c>
      <c r="C11" s="61"/>
      <c r="D11" s="61"/>
      <c r="E11" s="61"/>
    </row>
    <row r="12" spans="1:11" ht="9" customHeight="1" thickBot="1" x14ac:dyDescent="0.3"/>
    <row r="13" spans="1:11" ht="51" customHeight="1" thickBot="1" x14ac:dyDescent="0.3">
      <c r="B13" s="29" t="s">
        <v>17</v>
      </c>
      <c r="C13" s="27" t="s">
        <v>26</v>
      </c>
      <c r="D13" s="27" t="s">
        <v>21</v>
      </c>
      <c r="E13" s="32" t="s">
        <v>30</v>
      </c>
    </row>
    <row r="14" spans="1:11" x14ac:dyDescent="0.25">
      <c r="B14" s="23" t="s">
        <v>25</v>
      </c>
      <c r="C14" s="31" t="s">
        <v>29</v>
      </c>
      <c r="D14" s="31" t="s">
        <v>29</v>
      </c>
      <c r="E14" s="25"/>
    </row>
    <row r="15" spans="1:11" x14ac:dyDescent="0.25">
      <c r="B15" s="15" t="s">
        <v>18</v>
      </c>
      <c r="C15" s="13">
        <v>1</v>
      </c>
      <c r="D15" s="13">
        <v>1</v>
      </c>
      <c r="E15" s="16"/>
    </row>
    <row r="16" spans="1:11" x14ac:dyDescent="0.25">
      <c r="B16" s="15" t="s">
        <v>19</v>
      </c>
      <c r="C16" s="11">
        <v>0</v>
      </c>
      <c r="D16" s="11">
        <v>0</v>
      </c>
      <c r="E16" s="16"/>
    </row>
    <row r="17" spans="2:7" x14ac:dyDescent="0.25">
      <c r="B17" s="15"/>
      <c r="C17" s="11"/>
      <c r="D17" s="11"/>
      <c r="E17" s="16"/>
      <c r="G17" s="12"/>
    </row>
    <row r="18" spans="2:7" ht="30" customHeight="1" thickBot="1" x14ac:dyDescent="0.3">
      <c r="B18" s="17" t="s">
        <v>20</v>
      </c>
      <c r="C18" s="18"/>
      <c r="D18" s="18"/>
      <c r="E18" s="20"/>
    </row>
  </sheetData>
  <mergeCells count="1">
    <mergeCell ref="B11:E11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Variable cost exF+50%Transv</vt:lpstr>
      <vt:lpstr>Fixed cost exF+50% Transv</vt:lpstr>
      <vt:lpstr>'Fixed cost exF+50% Transv'!Area_stampa</vt:lpstr>
      <vt:lpstr>'Variable cost exF+50%Transv'!Area_stampa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ORIANA VALENTINO</dc:creator>
  <cp:lastModifiedBy>Patrizia Gariglio</cp:lastModifiedBy>
  <cp:lastPrinted>2024-10-23T07:43:33Z</cp:lastPrinted>
  <dcterms:created xsi:type="dcterms:W3CDTF">2024-06-03T15:52:55Z</dcterms:created>
  <dcterms:modified xsi:type="dcterms:W3CDTF">2024-12-09T08:20:57Z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2024-06-03T16:15:10Z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0306b637-ee25-466f-acaf-2dc059fef1aa</vt:lpwstr>
  </property>
  <property fmtid="{D5CDD505-2E9C-101B-9397-08002B2CF9AE}" pid="8" name="MSIP_Label_725ca717-11da-4935-b601-f527b9741f2e_ContentBits">
    <vt:lpwstr>0</vt:lpwstr>
  </property>
</Properties>
</file>